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25725"/>
</workbook>
</file>

<file path=xl/calcChain.xml><?xml version="1.0" encoding="utf-8"?>
<calcChain xmlns="http://schemas.openxmlformats.org/spreadsheetml/2006/main">
  <c r="E24" i="2"/>
  <c r="B12" i="6" l="1"/>
  <c r="D11"/>
  <c r="F11" s="1"/>
  <c r="D10"/>
  <c r="F10" s="1"/>
  <c r="D9"/>
  <c r="F9" s="1"/>
  <c r="D8"/>
  <c r="F8" s="1"/>
  <c r="D7"/>
  <c r="F7" s="1"/>
  <c r="D6"/>
  <c r="F6" s="1"/>
  <c r="D5"/>
  <c r="F5" s="1"/>
  <c r="D4"/>
  <c r="F4" s="1"/>
  <c r="D3"/>
  <c r="F3" s="1"/>
  <c r="E42" i="2"/>
  <c r="B12" i="5"/>
  <c r="D11"/>
  <c r="F11" s="1"/>
  <c r="D10"/>
  <c r="F10" s="1"/>
  <c r="D9"/>
  <c r="F9" s="1"/>
  <c r="D8"/>
  <c r="F8" s="1"/>
  <c r="D7"/>
  <c r="F7" s="1"/>
  <c r="D6"/>
  <c r="F6" s="1"/>
  <c r="D5"/>
  <c r="F5" s="1"/>
  <c r="D4"/>
  <c r="F4" s="1"/>
  <c r="D3"/>
  <c r="F3" s="1"/>
  <c r="E91" i="2"/>
  <c r="G12" i="3"/>
  <c r="H12" s="1"/>
  <c r="G11"/>
  <c r="H11" s="1"/>
  <c r="G10"/>
  <c r="H10" s="1"/>
  <c r="G9"/>
  <c r="H9" s="1"/>
  <c r="G8"/>
  <c r="H8" s="1"/>
  <c r="B13"/>
  <c r="D5"/>
  <c r="D6"/>
  <c r="D7"/>
  <c r="D8"/>
  <c r="D9"/>
  <c r="D10"/>
  <c r="D11"/>
  <c r="D12"/>
  <c r="D4"/>
  <c r="E87" i="2"/>
  <c r="E77"/>
  <c r="B1" i="4"/>
  <c r="B18"/>
  <c r="C4" s="1"/>
  <c r="D4" s="1"/>
  <c r="F12" i="6" l="1"/>
  <c r="D12"/>
  <c r="F12" i="5"/>
  <c r="D12"/>
  <c r="D13" i="3"/>
  <c r="C17" i="4"/>
  <c r="D17" s="1"/>
  <c r="C13"/>
  <c r="D13" s="1"/>
  <c r="C7"/>
  <c r="D7" s="1"/>
  <c r="C3"/>
  <c r="D3" s="1"/>
  <c r="C10"/>
  <c r="D10" s="1"/>
  <c r="C14"/>
  <c r="D14" s="1"/>
  <c r="C9"/>
  <c r="D9" s="1"/>
  <c r="C11"/>
  <c r="D11" s="1"/>
  <c r="C6"/>
  <c r="D6" s="1"/>
  <c r="C15"/>
  <c r="D15" s="1"/>
  <c r="C5"/>
  <c r="D5" s="1"/>
  <c r="C16"/>
  <c r="D16" s="1"/>
  <c r="C12"/>
  <c r="D12" s="1"/>
  <c r="C8"/>
  <c r="D8" s="1"/>
  <c r="C52" i="2"/>
  <c r="C74"/>
  <c r="D98"/>
  <c r="E47"/>
  <c r="E46"/>
  <c r="E45"/>
  <c r="E44"/>
  <c r="E43"/>
  <c r="E40"/>
  <c r="E38"/>
  <c r="E37"/>
  <c r="E70"/>
  <c r="E71"/>
  <c r="E69"/>
  <c r="E60"/>
  <c r="E61"/>
  <c r="E62"/>
  <c r="E63"/>
  <c r="E64"/>
  <c r="E65"/>
  <c r="E66"/>
  <c r="E67"/>
  <c r="E59"/>
  <c r="E57"/>
  <c r="E56"/>
  <c r="E55"/>
  <c r="E50"/>
  <c r="E51"/>
  <c r="E49"/>
  <c r="E36"/>
  <c r="E34"/>
  <c r="E35"/>
  <c r="E33"/>
  <c r="E32"/>
  <c r="E31"/>
  <c r="E30"/>
  <c r="E28"/>
  <c r="E29"/>
  <c r="E26"/>
  <c r="G7" i="3"/>
  <c r="H7" s="1"/>
  <c r="G6"/>
  <c r="H6" s="1"/>
  <c r="G5"/>
  <c r="H5" s="1"/>
  <c r="G4"/>
  <c r="H4" s="1"/>
  <c r="E25" i="2"/>
  <c r="E22"/>
  <c r="E21"/>
  <c r="E20"/>
  <c r="E18"/>
  <c r="E17"/>
  <c r="E16"/>
  <c r="E13"/>
  <c r="E12"/>
  <c r="E11"/>
  <c r="C98" l="1"/>
  <c r="C99" s="1"/>
  <c r="H13" i="3"/>
  <c r="I6"/>
  <c r="J6" s="1"/>
  <c r="I7"/>
  <c r="J7" s="1"/>
  <c r="I11"/>
  <c r="J11" s="1"/>
  <c r="I12"/>
  <c r="J12" s="1"/>
  <c r="I5"/>
  <c r="J5" s="1"/>
  <c r="I9"/>
  <c r="J9" s="1"/>
  <c r="I4"/>
  <c r="J4" s="1"/>
  <c r="I10"/>
  <c r="J10" s="1"/>
  <c r="I8"/>
  <c r="J8" s="1"/>
  <c r="D18" i="4"/>
  <c r="E74" i="2"/>
  <c r="E52"/>
  <c r="E98" l="1"/>
  <c r="E99" s="1"/>
  <c r="J13" i="3"/>
</calcChain>
</file>

<file path=xl/sharedStrings.xml><?xml version="1.0" encoding="utf-8"?>
<sst xmlns="http://schemas.openxmlformats.org/spreadsheetml/2006/main" count="169" uniqueCount="136">
  <si>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</si>
  <si>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</si>
  <si>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</si>
  <si>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</si>
  <si>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</si>
  <si>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</si>
  <si>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</si>
  <si>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</si>
  <si>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</si>
  <si>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</si>
  <si>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</si>
  <si>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</si>
  <si>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</si>
  <si>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</si>
  <si>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</si>
  <si>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</si>
  <si>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</si>
  <si>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</si>
  <si>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</si>
  <si>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</si>
  <si>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</si>
  <si>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</si>
  <si>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</si>
  <si>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</si>
  <si>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</si>
  <si>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</si>
  <si>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</si>
  <si>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</si>
  <si>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</si>
  <si>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</si>
  <si>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</si>
  <si>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</si>
  <si>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</si>
  <si>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</si>
  <si>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</si>
  <si>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</si>
  <si>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</si>
  <si>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</si>
  <si>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</si>
  <si>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</si>
  <si>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</si>
  <si>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</si>
  <si>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</si>
  <si>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</si>
  <si>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</si>
  <si>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</si>
  <si>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</si>
  <si>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</si>
  <si>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</si>
  <si>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</si>
  <si>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</si>
  <si>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</si>
  <si>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</si>
  <si>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</si>
  <si>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</si>
  <si>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</si>
  <si>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</si>
  <si>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</si>
  <si>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</si>
  <si>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</si>
  <si>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</si>
  <si>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</si>
  <si>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</si>
  <si>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</si>
  <si>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</si>
  <si>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</si>
  <si>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</si>
  <si>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</si>
  <si>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</si>
  <si>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</si>
  <si>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</si>
  <si>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</si>
  <si>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</si>
  <si>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</si>
  <si>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</si>
  <si>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</si>
  <si>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</si>
  <si>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</si>
  <si>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</si>
  <si>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</si>
  <si>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</si>
  <si>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</si>
  <si>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</si>
  <si>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</si>
  <si>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</si>
  <si>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</si>
  <si>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</si>
  <si>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</si>
  <si>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</si>
  <si>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</si>
  <si>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</si>
  <si>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</si>
  <si>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</si>
  <si>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</si>
  <si>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</si>
  <si>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</si>
  <si>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</si>
  <si>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</si>
  <si>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</si>
  <si>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</si>
  <si>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</si>
  <si>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</si>
  <si>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</si>
  <si>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</si>
  <si>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</si>
  <si>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</si>
  <si>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</si>
  <si>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</si>
  <si>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</si>
  <si>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</si>
  <si>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</si>
  <si>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</si>
  <si>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</si>
  <si>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</si>
  <si>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</si>
  <si>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</si>
  <si>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</si>
  <si>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</si>
  <si>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</si>
  <si>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</si>
  <si>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</si>
  <si>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</si>
  <si>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</si>
  <si>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</si>
  <si>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</si>
  <si>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</si>
  <si>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</si>
  <si>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</si>
  <si>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</si>
  <si>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</si>
  <si>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</si>
  <si>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</si>
  <si>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</si>
  <si>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</si>
  <si>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</si>
  <si>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31-MAY-2017</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</si>
</sst>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xf numFmtId="0" fontId="2" fillId="3" borderId="5" xfId="0" applyFont="1" applyFill="1" applyBorder="1" applyAlignment="1">
      <alignment horizontal="left" vertical="center"/>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8"/>
  <sheetViews>
    <sheetView showGridLines="0" tabSelected="1" workbookViewId="0">
      <selection activeCell="C21" sqref="C21"/>
    </sheetView>
  </sheetViews>
  <sheetFormatPr defaultRowHeight="12"/>
  <cols>
    <col min="1" max="1" width="6.140625" style="2" customWidth="1"/>
    <col min="2" max="2" width="83.42578125" style="2" customWidth="1"/>
    <col min="3" max="3" width="12" style="3" customWidth="1"/>
    <col min="4" max="4" width="13.85546875" style="2" bestFit="1" customWidth="1"/>
    <col min="5" max="5" width="12" style="3" bestFit="1" customWidth="1"/>
    <col min="6" max="16384" width="9.140625" style="2"/>
  </cols>
  <sheetData>
    <row r="1" spans="1:5">
      <c r="A1" s="40" t="s">
        <v>0</v>
      </c>
    </row>
    <row r="2" spans="1:5">
      <c r="A2" s="40" t="s">
        <v>1</v>
      </c>
    </row>
    <row r="3" spans="1:5">
      <c r="A3" s="40">
        <v>0</v>
      </c>
    </row>
    <row r="4" spans="1:5">
      <c r="A4" s="40" t="s">
        <v>2</v>
      </c>
    </row>
    <row r="5" spans="1:5">
      <c r="A5" s="40" t="s">
        <v>134</v>
      </c>
    </row>
    <row r="6" spans="1:5">
      <c r="A6" s="40" t="s">
        <v>3</v>
      </c>
    </row>
    <row r="7" spans="1:5">
      <c r="A7" s="40" t="s">
        <v>135</v>
      </c>
    </row>
    <row r="9" spans="1:5" ht="24">
      <c r="A9" s="16" t="s">
        <v>84</v>
      </c>
      <c r="B9" s="16" t="s">
        <v>4</v>
      </c>
      <c r="C9" s="17" t="s">
        <v>87</v>
      </c>
      <c r="D9" s="18" t="s">
        <v>89</v>
      </c>
      <c r="E9" s="17" t="s">
        <v>88</v>
      </c>
    </row>
    <row r="10" spans="1:5">
      <c r="A10" s="83" t="s">
        <v>5</v>
      </c>
      <c r="B10" s="83"/>
      <c r="C10" s="83"/>
      <c r="D10" s="83"/>
      <c r="E10" s="83"/>
    </row>
    <row r="11" spans="1:5">
      <c r="A11" s="34">
        <v>1.1000000000000001</v>
      </c>
      <c r="B11" s="37" t="s">
        <v>6</v>
      </c>
      <c r="C11" s="38">
        <v>68573</v>
      </c>
      <c r="D11" s="41">
        <v>1</v>
      </c>
      <c r="E11" s="39">
        <f>C11-(C11*D11)</f>
        <v>0</v>
      </c>
    </row>
    <row r="12" spans="1:5">
      <c r="A12" s="8">
        <v>1.2</v>
      </c>
      <c r="B12" s="7" t="s">
        <v>7</v>
      </c>
      <c r="C12" s="9">
        <v>20000000</v>
      </c>
      <c r="D12" s="23">
        <v>1</v>
      </c>
      <c r="E12" s="6">
        <f>C12-(C12*D12)</f>
        <v>0</v>
      </c>
    </row>
    <row r="13" spans="1:5">
      <c r="A13" s="8">
        <v>1.3</v>
      </c>
      <c r="B13" s="7" t="s">
        <v>76</v>
      </c>
      <c r="C13" s="9">
        <v>0</v>
      </c>
      <c r="D13" s="9" t="s">
        <v>133</v>
      </c>
      <c r="E13" s="6" t="str">
        <f>D13</f>
        <v xml:space="preserve"> </v>
      </c>
    </row>
    <row r="14" spans="1:5">
      <c r="A14" s="85">
        <v>1.4</v>
      </c>
      <c r="B14" s="4" t="s">
        <v>82</v>
      </c>
      <c r="C14" s="9"/>
      <c r="D14" s="20"/>
      <c r="E14" s="6"/>
    </row>
    <row r="15" spans="1:5">
      <c r="A15" s="85"/>
      <c r="B15" s="21" t="s">
        <v>8</v>
      </c>
      <c r="C15" s="9"/>
      <c r="D15" s="22"/>
      <c r="E15" s="6"/>
    </row>
    <row r="16" spans="1:5">
      <c r="A16" s="85"/>
      <c r="B16" s="22" t="s">
        <v>9</v>
      </c>
      <c r="C16" s="9">
        <v>0</v>
      </c>
      <c r="D16" s="23">
        <v>0.05</v>
      </c>
      <c r="E16" s="6">
        <f>C16-(C16*D16)</f>
        <v>0</v>
      </c>
    </row>
    <row r="17" spans="1:8">
      <c r="A17" s="85"/>
      <c r="B17" s="22" t="s">
        <v>10</v>
      </c>
      <c r="C17" s="9">
        <v>0</v>
      </c>
      <c r="D17" s="23">
        <v>7.4999999999999997E-2</v>
      </c>
      <c r="E17" s="6">
        <f>C17-(C17*D17)</f>
        <v>0</v>
      </c>
    </row>
    <row r="18" spans="1:8">
      <c r="A18" s="85"/>
      <c r="B18" s="22" t="s">
        <v>11</v>
      </c>
      <c r="C18" s="9">
        <v>0</v>
      </c>
      <c r="D18" s="23">
        <v>0.1</v>
      </c>
      <c r="E18" s="6">
        <f>C18-(C18*D18)</f>
        <v>0</v>
      </c>
    </row>
    <row r="19" spans="1:8">
      <c r="A19" s="85"/>
      <c r="B19" s="21" t="s">
        <v>12</v>
      </c>
      <c r="C19" s="9"/>
      <c r="D19" s="23"/>
      <c r="E19" s="6"/>
    </row>
    <row r="20" spans="1:8">
      <c r="A20" s="85"/>
      <c r="B20" s="22" t="s">
        <v>13</v>
      </c>
      <c r="C20" s="9">
        <v>0</v>
      </c>
      <c r="D20" s="23">
        <v>0.1</v>
      </c>
      <c r="E20" s="6">
        <f>C20-(C20*D20)</f>
        <v>0</v>
      </c>
    </row>
    <row r="21" spans="1:8">
      <c r="A21" s="85"/>
      <c r="B21" s="22" t="s">
        <v>14</v>
      </c>
      <c r="C21" s="9">
        <v>0</v>
      </c>
      <c r="D21" s="23">
        <v>0.125</v>
      </c>
      <c r="E21" s="6">
        <f>C21-(C21*D21)</f>
        <v>0</v>
      </c>
    </row>
    <row r="22" spans="1:8">
      <c r="A22" s="85"/>
      <c r="B22" s="22" t="s">
        <v>15</v>
      </c>
      <c r="C22" s="5">
        <v>0</v>
      </c>
      <c r="D22" s="23">
        <v>0.15</v>
      </c>
      <c r="E22" s="6">
        <f>C22-(C22*D22)</f>
        <v>0</v>
      </c>
    </row>
    <row r="23" spans="1:8">
      <c r="A23" s="85">
        <v>1.5</v>
      </c>
      <c r="B23" s="4" t="s">
        <v>83</v>
      </c>
      <c r="C23" s="6"/>
      <c r="D23" s="24"/>
      <c r="E23" s="6"/>
    </row>
    <row r="24" spans="1:8" ht="24">
      <c r="A24" s="85"/>
      <c r="B24" s="24" t="s">
        <v>16</v>
      </c>
      <c r="C24" s="6">
        <v>33714805</v>
      </c>
      <c r="D24" s="9">
        <v>28657584</v>
      </c>
      <c r="E24" s="6">
        <f>+C24-D24</f>
        <v>5057221</v>
      </c>
    </row>
    <row r="25" spans="1:8">
      <c r="A25" s="85"/>
      <c r="B25" s="22" t="s">
        <v>17</v>
      </c>
      <c r="C25" s="6">
        <v>0</v>
      </c>
      <c r="D25" s="23">
        <v>1</v>
      </c>
      <c r="E25" s="6">
        <f>C25-(C25*D25)</f>
        <v>0</v>
      </c>
    </row>
    <row r="26" spans="1:8">
      <c r="A26" s="8">
        <v>1.6</v>
      </c>
      <c r="B26" s="7" t="s">
        <v>18</v>
      </c>
      <c r="C26" s="6">
        <v>0</v>
      </c>
      <c r="D26" s="23">
        <v>1</v>
      </c>
      <c r="E26" s="6">
        <f>C26-(C26*D26)</f>
        <v>0</v>
      </c>
    </row>
    <row r="27" spans="1:8">
      <c r="A27" s="68">
        <v>1.7</v>
      </c>
      <c r="B27" s="4" t="s">
        <v>19</v>
      </c>
      <c r="C27" s="6"/>
      <c r="D27" s="43"/>
      <c r="E27" s="6"/>
    </row>
    <row r="28" spans="1:8" ht="24">
      <c r="A28" s="70"/>
      <c r="B28" s="24" t="s">
        <v>117</v>
      </c>
      <c r="C28" s="6">
        <v>0</v>
      </c>
      <c r="D28" s="9">
        <v>0</v>
      </c>
      <c r="E28" s="6">
        <f>D28</f>
        <v>0</v>
      </c>
    </row>
    <row r="29" spans="1:8">
      <c r="A29" s="69"/>
      <c r="B29" s="22" t="s">
        <v>20</v>
      </c>
      <c r="C29" s="6">
        <v>0</v>
      </c>
      <c r="D29" s="23">
        <v>1</v>
      </c>
      <c r="E29" s="6">
        <f>C29-(C29*D29)</f>
        <v>0</v>
      </c>
    </row>
    <row r="30" spans="1:8" ht="24">
      <c r="A30" s="8">
        <v>1.8</v>
      </c>
      <c r="B30" s="11" t="s">
        <v>118</v>
      </c>
      <c r="C30" s="9">
        <v>504809</v>
      </c>
      <c r="D30" s="23">
        <v>1</v>
      </c>
      <c r="E30" s="6">
        <f>C30-(C30*D30)</f>
        <v>0</v>
      </c>
      <c r="F30" s="10"/>
      <c r="G30" s="10"/>
      <c r="H30" s="10"/>
    </row>
    <row r="31" spans="1:8">
      <c r="A31" s="8">
        <v>1.9</v>
      </c>
      <c r="B31" s="7" t="s">
        <v>119</v>
      </c>
      <c r="C31" s="9">
        <v>0</v>
      </c>
      <c r="D31" s="42">
        <v>0</v>
      </c>
      <c r="E31" s="6">
        <f>C31</f>
        <v>0</v>
      </c>
    </row>
    <row r="32" spans="1:8">
      <c r="A32" s="25">
        <v>1.1000000000000001</v>
      </c>
      <c r="B32" s="11" t="s">
        <v>120</v>
      </c>
      <c r="C32" s="9">
        <v>0</v>
      </c>
      <c r="D32" s="42">
        <v>0</v>
      </c>
      <c r="E32" s="6">
        <f>C32</f>
        <v>0</v>
      </c>
    </row>
    <row r="33" spans="1:5">
      <c r="A33" s="8">
        <v>1.1100000000000001</v>
      </c>
      <c r="B33" s="7" t="s">
        <v>21</v>
      </c>
      <c r="C33" s="9">
        <v>0</v>
      </c>
      <c r="D33" s="23">
        <v>1</v>
      </c>
      <c r="E33" s="6">
        <f>C33-(C33*D33)</f>
        <v>0</v>
      </c>
    </row>
    <row r="34" spans="1:5" ht="24">
      <c r="A34" s="68">
        <v>1.1200000000000001</v>
      </c>
      <c r="B34" s="11" t="s">
        <v>90</v>
      </c>
      <c r="C34" s="6">
        <v>0</v>
      </c>
      <c r="D34" s="42">
        <v>0</v>
      </c>
      <c r="E34" s="6">
        <f>C34</f>
        <v>0</v>
      </c>
    </row>
    <row r="35" spans="1:5">
      <c r="A35" s="69"/>
      <c r="B35" s="24" t="s">
        <v>22</v>
      </c>
      <c r="C35" s="6">
        <v>0</v>
      </c>
      <c r="D35" s="23">
        <v>1</v>
      </c>
      <c r="E35" s="6">
        <f>C35-(C35*D35)</f>
        <v>0</v>
      </c>
    </row>
    <row r="36" spans="1:5">
      <c r="A36" s="8">
        <v>1.1299999999999999</v>
      </c>
      <c r="B36" s="11" t="s">
        <v>121</v>
      </c>
      <c r="C36" s="9">
        <v>0</v>
      </c>
      <c r="D36" s="42">
        <v>0</v>
      </c>
      <c r="E36" s="6">
        <f>C36</f>
        <v>0</v>
      </c>
    </row>
    <row r="37" spans="1:5" ht="36">
      <c r="A37" s="33">
        <v>1.1399999999999999</v>
      </c>
      <c r="B37" s="11" t="s">
        <v>122</v>
      </c>
      <c r="C37" s="9">
        <v>0</v>
      </c>
      <c r="D37" s="42">
        <v>0</v>
      </c>
      <c r="E37" s="6">
        <f>C37</f>
        <v>0</v>
      </c>
    </row>
    <row r="38" spans="1:5">
      <c r="A38" s="8">
        <v>1.1499999999999999</v>
      </c>
      <c r="B38" s="11" t="s">
        <v>23</v>
      </c>
      <c r="C38" s="9">
        <v>174268885</v>
      </c>
      <c r="D38" s="23">
        <v>1</v>
      </c>
      <c r="E38" s="6">
        <f>C38-(C38*D38)</f>
        <v>0</v>
      </c>
    </row>
    <row r="39" spans="1:5">
      <c r="A39" s="68">
        <v>1.1599999999999999</v>
      </c>
      <c r="B39" s="32" t="s">
        <v>24</v>
      </c>
      <c r="C39" s="9"/>
      <c r="D39" s="22"/>
      <c r="E39" s="19"/>
    </row>
    <row r="40" spans="1:5" ht="24">
      <c r="A40" s="69"/>
      <c r="B40" s="24" t="s">
        <v>25</v>
      </c>
      <c r="C40" s="9">
        <v>0</v>
      </c>
      <c r="D40" s="28">
        <v>0</v>
      </c>
      <c r="E40" s="19">
        <f>MIN(C40,D40)</f>
        <v>0</v>
      </c>
    </row>
    <row r="41" spans="1:5">
      <c r="A41" s="68">
        <v>1.17</v>
      </c>
      <c r="B41" s="27" t="s">
        <v>26</v>
      </c>
      <c r="C41" s="5"/>
      <c r="D41" s="9"/>
      <c r="E41" s="19"/>
    </row>
    <row r="42" spans="1:5" ht="48">
      <c r="A42" s="70"/>
      <c r="B42" s="24" t="s">
        <v>123</v>
      </c>
      <c r="C42" s="5">
        <v>0</v>
      </c>
      <c r="D42" s="9">
        <v>0</v>
      </c>
      <c r="E42" s="19">
        <f>MIN(C42,D42)</f>
        <v>0</v>
      </c>
    </row>
    <row r="43" spans="1:5" ht="24">
      <c r="A43" s="70"/>
      <c r="B43" s="24" t="s">
        <v>124</v>
      </c>
      <c r="C43" s="5">
        <v>0</v>
      </c>
      <c r="D43" s="23">
        <v>0.05</v>
      </c>
      <c r="E43" s="19">
        <f>C43-(C43*D43)</f>
        <v>0</v>
      </c>
    </row>
    <row r="44" spans="1:5" ht="36">
      <c r="A44" s="70"/>
      <c r="B44" s="24" t="s">
        <v>125</v>
      </c>
      <c r="C44" s="5">
        <v>0</v>
      </c>
      <c r="D44" s="9">
        <v>0</v>
      </c>
      <c r="E44" s="19">
        <f>MIN(D44,C44)</f>
        <v>0</v>
      </c>
    </row>
    <row r="45" spans="1:5" ht="24">
      <c r="A45" s="70"/>
      <c r="B45" s="24" t="s">
        <v>126</v>
      </c>
      <c r="C45" s="5">
        <v>37340394</v>
      </c>
      <c r="D45" s="9">
        <v>0</v>
      </c>
      <c r="E45" s="19">
        <f>C45</f>
        <v>37340394</v>
      </c>
    </row>
    <row r="46" spans="1:5" ht="60">
      <c r="A46" s="70"/>
      <c r="B46" s="24" t="s">
        <v>127</v>
      </c>
      <c r="C46" s="5">
        <v>136928491</v>
      </c>
      <c r="D46" s="9">
        <v>174268885</v>
      </c>
      <c r="E46" s="19">
        <f>MIN(D46,C46)</f>
        <v>136928491</v>
      </c>
    </row>
    <row r="47" spans="1:5">
      <c r="A47" s="69"/>
      <c r="B47" s="67" t="s">
        <v>27</v>
      </c>
      <c r="C47" s="5">
        <v>0</v>
      </c>
      <c r="D47" s="23">
        <v>1</v>
      </c>
      <c r="E47" s="6">
        <f>C47-(C47*D47)</f>
        <v>0</v>
      </c>
    </row>
    <row r="48" spans="1:5">
      <c r="A48" s="68">
        <v>1.18</v>
      </c>
      <c r="B48" s="27" t="s">
        <v>28</v>
      </c>
      <c r="C48" s="9"/>
      <c r="D48" s="12"/>
      <c r="E48" s="19"/>
    </row>
    <row r="49" spans="1:5">
      <c r="A49" s="70"/>
      <c r="B49" s="9" t="s">
        <v>29</v>
      </c>
      <c r="C49" s="9">
        <v>147718</v>
      </c>
      <c r="D49" s="12">
        <v>0</v>
      </c>
      <c r="E49" s="19">
        <f>C49</f>
        <v>147718</v>
      </c>
    </row>
    <row r="50" spans="1:5">
      <c r="A50" s="70"/>
      <c r="B50" s="9" t="s">
        <v>30</v>
      </c>
      <c r="C50" s="9">
        <v>3460593</v>
      </c>
      <c r="D50" s="12">
        <v>0</v>
      </c>
      <c r="E50" s="19">
        <f t="shared" ref="E50:E51" si="0">C50</f>
        <v>3460593</v>
      </c>
    </row>
    <row r="51" spans="1:5">
      <c r="A51" s="69"/>
      <c r="B51" s="9" t="s">
        <v>31</v>
      </c>
      <c r="C51" s="9">
        <v>2400000</v>
      </c>
      <c r="D51" s="12">
        <v>0</v>
      </c>
      <c r="E51" s="19">
        <f t="shared" si="0"/>
        <v>2400000</v>
      </c>
    </row>
    <row r="52" spans="1:5">
      <c r="A52" s="8">
        <v>1.19</v>
      </c>
      <c r="B52" s="4" t="s">
        <v>32</v>
      </c>
      <c r="C52" s="26">
        <f>SUM(C11:C51)</f>
        <v>408834268</v>
      </c>
      <c r="D52" s="22"/>
      <c r="E52" s="26">
        <f>SUM(E11:E51)</f>
        <v>185334417</v>
      </c>
    </row>
    <row r="53" spans="1:5">
      <c r="A53" s="83" t="s">
        <v>33</v>
      </c>
      <c r="B53" s="83"/>
      <c r="C53" s="83"/>
      <c r="D53" s="83"/>
      <c r="E53" s="83"/>
    </row>
    <row r="54" spans="1:5">
      <c r="A54" s="68">
        <v>2.1</v>
      </c>
      <c r="B54" s="27" t="s">
        <v>34</v>
      </c>
      <c r="C54" s="9"/>
      <c r="D54" s="8"/>
      <c r="E54" s="6"/>
    </row>
    <row r="55" spans="1:5">
      <c r="A55" s="70"/>
      <c r="B55" s="28" t="s">
        <v>35</v>
      </c>
      <c r="C55" s="9">
        <v>0</v>
      </c>
      <c r="D55" s="45">
        <v>0</v>
      </c>
      <c r="E55" s="19">
        <f t="shared" ref="E55:E57" si="1">C55</f>
        <v>0</v>
      </c>
    </row>
    <row r="56" spans="1:5">
      <c r="A56" s="70"/>
      <c r="B56" s="28" t="s">
        <v>36</v>
      </c>
      <c r="C56" s="9">
        <v>0</v>
      </c>
      <c r="D56" s="45">
        <v>0</v>
      </c>
      <c r="E56" s="19">
        <f t="shared" si="1"/>
        <v>0</v>
      </c>
    </row>
    <row r="57" spans="1:5">
      <c r="A57" s="69"/>
      <c r="B57" s="28" t="s">
        <v>37</v>
      </c>
      <c r="C57" s="28">
        <v>3460189</v>
      </c>
      <c r="D57" s="45">
        <v>0</v>
      </c>
      <c r="E57" s="19">
        <f t="shared" si="1"/>
        <v>3460189</v>
      </c>
    </row>
    <row r="58" spans="1:5">
      <c r="A58" s="68">
        <v>2.2000000000000002</v>
      </c>
      <c r="B58" s="27" t="s">
        <v>38</v>
      </c>
      <c r="C58" s="9"/>
      <c r="D58" s="45"/>
      <c r="E58" s="6"/>
    </row>
    <row r="59" spans="1:5">
      <c r="A59" s="70"/>
      <c r="B59" s="28" t="s">
        <v>39</v>
      </c>
      <c r="C59" s="9">
        <v>0</v>
      </c>
      <c r="D59" s="45">
        <v>0</v>
      </c>
      <c r="E59" s="19">
        <f t="shared" ref="E59" si="2">C59</f>
        <v>0</v>
      </c>
    </row>
    <row r="60" spans="1:5">
      <c r="A60" s="70"/>
      <c r="B60" s="28" t="s">
        <v>40</v>
      </c>
      <c r="C60" s="9" t="s">
        <v>133</v>
      </c>
      <c r="D60" s="45">
        <v>0</v>
      </c>
      <c r="E60" s="19" t="str">
        <f t="shared" ref="E60:E67" si="3">C60</f>
        <v xml:space="preserve"> </v>
      </c>
    </row>
    <row r="61" spans="1:5">
      <c r="A61" s="70"/>
      <c r="B61" s="28" t="s">
        <v>41</v>
      </c>
      <c r="C61" s="9">
        <v>45350231.490000002</v>
      </c>
      <c r="D61" s="45">
        <v>0</v>
      </c>
      <c r="E61" s="19">
        <f t="shared" si="3"/>
        <v>45350231.490000002</v>
      </c>
    </row>
    <row r="62" spans="1:5">
      <c r="A62" s="70"/>
      <c r="B62" s="28" t="s">
        <v>42</v>
      </c>
      <c r="C62" s="9">
        <v>0</v>
      </c>
      <c r="D62" s="45">
        <v>0</v>
      </c>
      <c r="E62" s="19">
        <f t="shared" si="3"/>
        <v>0</v>
      </c>
    </row>
    <row r="63" spans="1:5">
      <c r="A63" s="70"/>
      <c r="B63" s="28" t="s">
        <v>43</v>
      </c>
      <c r="C63" s="9">
        <v>0</v>
      </c>
      <c r="D63" s="45">
        <v>0</v>
      </c>
      <c r="E63" s="19">
        <f t="shared" si="3"/>
        <v>0</v>
      </c>
    </row>
    <row r="64" spans="1:5">
      <c r="A64" s="70"/>
      <c r="B64" s="28" t="s">
        <v>44</v>
      </c>
      <c r="C64" s="9">
        <v>0</v>
      </c>
      <c r="D64" s="45">
        <v>0</v>
      </c>
      <c r="E64" s="19">
        <f t="shared" si="3"/>
        <v>0</v>
      </c>
    </row>
    <row r="65" spans="1:5">
      <c r="A65" s="70"/>
      <c r="B65" s="28" t="s">
        <v>45</v>
      </c>
      <c r="C65" s="9">
        <v>0</v>
      </c>
      <c r="D65" s="45">
        <v>0</v>
      </c>
      <c r="E65" s="19">
        <f t="shared" si="3"/>
        <v>0</v>
      </c>
    </row>
    <row r="66" spans="1:5">
      <c r="A66" s="70"/>
      <c r="B66" s="28" t="s">
        <v>46</v>
      </c>
      <c r="C66" s="9">
        <v>0</v>
      </c>
      <c r="D66" s="45">
        <v>0</v>
      </c>
      <c r="E66" s="19">
        <f t="shared" si="3"/>
        <v>0</v>
      </c>
    </row>
    <row r="67" spans="1:5">
      <c r="A67" s="69"/>
      <c r="B67" s="28" t="s">
        <v>47</v>
      </c>
      <c r="C67" s="28">
        <v>0</v>
      </c>
      <c r="D67" s="45">
        <v>0</v>
      </c>
      <c r="E67" s="19">
        <f t="shared" si="3"/>
        <v>0</v>
      </c>
    </row>
    <row r="68" spans="1:5">
      <c r="A68" s="68">
        <v>2.2999999999999998</v>
      </c>
      <c r="B68" s="27" t="s">
        <v>48</v>
      </c>
      <c r="C68" s="9"/>
      <c r="D68" s="45"/>
      <c r="E68" s="6"/>
    </row>
    <row r="69" spans="1:5">
      <c r="A69" s="70"/>
      <c r="B69" s="28" t="s">
        <v>49</v>
      </c>
      <c r="C69" s="28">
        <v>0</v>
      </c>
      <c r="D69" s="45">
        <v>0</v>
      </c>
      <c r="E69" s="19">
        <f t="shared" ref="E69" si="4">C69</f>
        <v>0</v>
      </c>
    </row>
    <row r="70" spans="1:5">
      <c r="A70" s="70"/>
      <c r="B70" s="28" t="s">
        <v>50</v>
      </c>
      <c r="C70" s="28">
        <v>0</v>
      </c>
      <c r="D70" s="45">
        <v>0</v>
      </c>
      <c r="E70" s="19">
        <f t="shared" ref="E70:E71" si="5">C70</f>
        <v>0</v>
      </c>
    </row>
    <row r="71" spans="1:5">
      <c r="A71" s="69"/>
      <c r="B71" s="28" t="s">
        <v>51</v>
      </c>
      <c r="C71" s="28">
        <v>0</v>
      </c>
      <c r="D71" s="45">
        <v>0</v>
      </c>
      <c r="E71" s="19">
        <f t="shared" si="5"/>
        <v>0</v>
      </c>
    </row>
    <row r="72" spans="1:5">
      <c r="A72" s="68">
        <v>2.4</v>
      </c>
      <c r="B72" s="27" t="s">
        <v>52</v>
      </c>
      <c r="C72" s="28">
        <v>0</v>
      </c>
      <c r="D72" s="46">
        <v>0</v>
      </c>
      <c r="E72" s="6">
        <v>0</v>
      </c>
    </row>
    <row r="73" spans="1:5">
      <c r="A73" s="69"/>
      <c r="B73" s="24" t="s">
        <v>53</v>
      </c>
      <c r="C73" s="28">
        <v>0</v>
      </c>
      <c r="D73" s="44">
        <v>0</v>
      </c>
      <c r="E73" s="6">
        <v>0</v>
      </c>
    </row>
    <row r="74" spans="1:5">
      <c r="A74" s="15">
        <v>2.5</v>
      </c>
      <c r="B74" s="4" t="s">
        <v>75</v>
      </c>
      <c r="C74" s="29">
        <f>SUM(C54:C73)</f>
        <v>48810420.490000002</v>
      </c>
      <c r="D74" s="30"/>
      <c r="E74" s="29">
        <f>SUM(E54:E73)</f>
        <v>48810420.490000002</v>
      </c>
    </row>
    <row r="75" spans="1:5">
      <c r="A75" s="83" t="s">
        <v>97</v>
      </c>
      <c r="B75" s="83"/>
      <c r="C75" s="83"/>
      <c r="D75" s="83"/>
      <c r="E75" s="83"/>
    </row>
    <row r="76" spans="1:5">
      <c r="A76" s="86">
        <v>3.1</v>
      </c>
      <c r="B76" s="74" t="s">
        <v>98</v>
      </c>
      <c r="C76" s="75"/>
      <c r="D76" s="75"/>
      <c r="E76" s="76"/>
    </row>
    <row r="77" spans="1:5" ht="24">
      <c r="A77" s="87"/>
      <c r="B77" s="24" t="s">
        <v>99</v>
      </c>
      <c r="C77" s="12">
        <v>0</v>
      </c>
      <c r="D77" s="28">
        <v>0</v>
      </c>
      <c r="E77" s="6">
        <f>D77</f>
        <v>0</v>
      </c>
    </row>
    <row r="78" spans="1:5">
      <c r="A78" s="68">
        <v>3.2</v>
      </c>
      <c r="B78" s="77" t="s">
        <v>54</v>
      </c>
      <c r="C78" s="78"/>
      <c r="D78" s="78"/>
      <c r="E78" s="79"/>
    </row>
    <row r="79" spans="1:5" ht="60">
      <c r="A79" s="70"/>
      <c r="B79" s="24" t="s">
        <v>103</v>
      </c>
      <c r="C79" s="5">
        <v>0</v>
      </c>
      <c r="D79" s="9">
        <v>0</v>
      </c>
      <c r="E79" s="19">
        <v>0</v>
      </c>
    </row>
    <row r="80" spans="1:5">
      <c r="A80" s="68">
        <v>3.3</v>
      </c>
      <c r="B80" s="74" t="s">
        <v>55</v>
      </c>
      <c r="C80" s="75"/>
      <c r="D80" s="75"/>
      <c r="E80" s="76"/>
    </row>
    <row r="81" spans="1:5" ht="84">
      <c r="A81" s="70"/>
      <c r="B81" s="31" t="s">
        <v>104</v>
      </c>
      <c r="C81" s="5">
        <v>0</v>
      </c>
      <c r="D81" s="9">
        <v>0</v>
      </c>
      <c r="E81" s="6">
        <v>0</v>
      </c>
    </row>
    <row r="82" spans="1:5">
      <c r="A82" s="69"/>
      <c r="B82" s="31" t="s">
        <v>85</v>
      </c>
      <c r="C82" s="5">
        <v>0</v>
      </c>
      <c r="D82" s="29">
        <v>0</v>
      </c>
      <c r="E82" s="6">
        <v>0</v>
      </c>
    </row>
    <row r="83" spans="1:5">
      <c r="A83" s="68">
        <v>3.4</v>
      </c>
      <c r="B83" s="74" t="s">
        <v>56</v>
      </c>
      <c r="C83" s="75"/>
      <c r="D83" s="75"/>
      <c r="E83" s="76"/>
    </row>
    <row r="84" spans="1:5" ht="24">
      <c r="A84" s="69"/>
      <c r="B84" s="24" t="s">
        <v>57</v>
      </c>
      <c r="C84" s="5">
        <v>0</v>
      </c>
      <c r="D84" s="28">
        <v>0</v>
      </c>
      <c r="E84" s="6">
        <v>0</v>
      </c>
    </row>
    <row r="85" spans="1:5">
      <c r="A85" s="68">
        <v>3.5</v>
      </c>
      <c r="B85" s="74" t="s">
        <v>58</v>
      </c>
      <c r="C85" s="75"/>
      <c r="D85" s="75"/>
      <c r="E85" s="76"/>
    </row>
    <row r="86" spans="1:5" ht="24">
      <c r="A86" s="69"/>
      <c r="B86" s="24" t="s">
        <v>59</v>
      </c>
      <c r="C86" s="5">
        <v>0</v>
      </c>
      <c r="D86" s="28">
        <v>0</v>
      </c>
      <c r="E86" s="6">
        <v>0</v>
      </c>
    </row>
    <row r="87" spans="1:5">
      <c r="A87" s="8">
        <v>3.6</v>
      </c>
      <c r="B87" s="11" t="s">
        <v>60</v>
      </c>
      <c r="C87" s="9">
        <v>0</v>
      </c>
      <c r="D87" s="28">
        <v>0</v>
      </c>
      <c r="E87" s="19">
        <f>C87</f>
        <v>0</v>
      </c>
    </row>
    <row r="88" spans="1:5">
      <c r="A88" s="68">
        <v>3.7</v>
      </c>
      <c r="B88" s="77" t="s">
        <v>61</v>
      </c>
      <c r="C88" s="78"/>
      <c r="D88" s="78"/>
      <c r="E88" s="79"/>
    </row>
    <row r="89" spans="1:5" ht="60">
      <c r="A89" s="69"/>
      <c r="B89" s="24" t="s">
        <v>105</v>
      </c>
      <c r="C89" s="5">
        <v>0</v>
      </c>
      <c r="D89" s="28">
        <v>0</v>
      </c>
      <c r="E89" s="6">
        <v>0</v>
      </c>
    </row>
    <row r="90" spans="1:5">
      <c r="A90" s="68">
        <v>3.8</v>
      </c>
      <c r="B90" s="77" t="s">
        <v>62</v>
      </c>
      <c r="C90" s="78"/>
      <c r="D90" s="78"/>
      <c r="E90" s="79"/>
    </row>
    <row r="91" spans="1:5" ht="36">
      <c r="A91" s="69"/>
      <c r="B91" s="24" t="s">
        <v>63</v>
      </c>
      <c r="C91" s="5">
        <v>0</v>
      </c>
      <c r="D91" s="28">
        <v>0</v>
      </c>
      <c r="E91" s="6">
        <f>D91</f>
        <v>0</v>
      </c>
    </row>
    <row r="92" spans="1:5">
      <c r="A92" s="68">
        <v>3.9</v>
      </c>
      <c r="B92" s="77" t="s">
        <v>64</v>
      </c>
      <c r="C92" s="78"/>
      <c r="D92" s="78"/>
      <c r="E92" s="79"/>
    </row>
    <row r="93" spans="1:5" ht="36">
      <c r="A93" s="70"/>
      <c r="B93" s="24" t="s">
        <v>65</v>
      </c>
      <c r="C93" s="5">
        <v>0</v>
      </c>
      <c r="D93" s="9">
        <v>0</v>
      </c>
      <c r="E93" s="6">
        <v>0</v>
      </c>
    </row>
    <row r="94" spans="1:5" ht="24">
      <c r="A94" s="69"/>
      <c r="B94" s="24" t="s">
        <v>66</v>
      </c>
      <c r="C94" s="5">
        <v>0</v>
      </c>
      <c r="D94" s="28">
        <v>0</v>
      </c>
      <c r="E94" s="6">
        <v>0</v>
      </c>
    </row>
    <row r="95" spans="1:5">
      <c r="A95" s="71">
        <v>3.1</v>
      </c>
      <c r="B95" s="80" t="s">
        <v>67</v>
      </c>
      <c r="C95" s="81"/>
      <c r="D95" s="81"/>
      <c r="E95" s="82"/>
    </row>
    <row r="96" spans="1:5" ht="36">
      <c r="A96" s="72"/>
      <c r="B96" s="24" t="s">
        <v>68</v>
      </c>
      <c r="C96" s="13">
        <v>0</v>
      </c>
      <c r="D96" s="9">
        <v>0</v>
      </c>
      <c r="E96" s="6">
        <v>0</v>
      </c>
    </row>
    <row r="97" spans="1:5" ht="36">
      <c r="A97" s="73"/>
      <c r="B97" s="24" t="s">
        <v>69</v>
      </c>
      <c r="C97" s="13">
        <v>0</v>
      </c>
      <c r="D97" s="28">
        <v>0</v>
      </c>
      <c r="E97" s="6">
        <v>0</v>
      </c>
    </row>
    <row r="98" spans="1:5">
      <c r="A98" s="15">
        <v>3.11</v>
      </c>
      <c r="B98" s="14" t="s">
        <v>70</v>
      </c>
      <c r="C98" s="26">
        <f>+C52+C74</f>
        <v>457644688.49000001</v>
      </c>
      <c r="D98" s="26">
        <f>SUM(D76:D97)</f>
        <v>0</v>
      </c>
      <c r="E98" s="26">
        <f>+E52+E74</f>
        <v>234144837.49000001</v>
      </c>
    </row>
    <row r="99" spans="1:5" ht="12.75" thickBot="1">
      <c r="A99" s="54"/>
      <c r="B99" s="55"/>
      <c r="C99" s="56">
        <f>C52-C74-C98</f>
        <v>-97620840.980000019</v>
      </c>
      <c r="D99" s="55" t="s">
        <v>81</v>
      </c>
      <c r="E99" s="56">
        <f>E52-E74-E98</f>
        <v>-97620840.980000019</v>
      </c>
    </row>
    <row r="100" spans="1:5" ht="12.75" thickTop="1"/>
    <row r="102" spans="1:5">
      <c r="A102" s="1" t="s">
        <v>71</v>
      </c>
    </row>
    <row r="104" spans="1:5">
      <c r="A104" s="2" t="s">
        <v>72</v>
      </c>
    </row>
    <row r="105" spans="1:5">
      <c r="A105" s="2" t="s">
        <v>73</v>
      </c>
    </row>
    <row r="106" spans="1:5">
      <c r="A106" s="2" t="s">
        <v>74</v>
      </c>
    </row>
    <row r="108" spans="1:5">
      <c r="A108" s="84" t="s">
        <v>86</v>
      </c>
      <c r="B108" s="84"/>
      <c r="C108" s="84"/>
    </row>
  </sheetData>
  <mergeCells count="33">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 ref="A10:E10"/>
    <mergeCell ref="A39:A40"/>
    <mergeCell ref="A41:A47"/>
    <mergeCell ref="A48:A51"/>
    <mergeCell ref="A54:A57"/>
    <mergeCell ref="A90:A91"/>
    <mergeCell ref="A92:A94"/>
    <mergeCell ref="A95:A97"/>
    <mergeCell ref="B76:E76"/>
    <mergeCell ref="B78:E78"/>
    <mergeCell ref="B80:E80"/>
    <mergeCell ref="B83:E83"/>
    <mergeCell ref="B85:E85"/>
    <mergeCell ref="B88:E88"/>
    <mergeCell ref="B90:E90"/>
    <mergeCell ref="B92:E92"/>
    <mergeCell ref="B95:E95"/>
  </mergeCells>
  <pageMargins left="0.7" right="0.22" top="0.39" bottom="0.64" header="0.3" footer="0.3"/>
  <pageSetup orientation="landscape" r:id="rId1"/>
  <ignoredErrors>
    <ignoredError sqref="E34:E35 E33 E45" formula="1"/>
  </ignoredErrors>
</worksheet>
</file>

<file path=xl/worksheets/sheet2.xml><?xml version="1.0" encoding="utf-8"?>
<worksheet xmlns="http://schemas.openxmlformats.org/spreadsheetml/2006/main" xmlns:r="http://schemas.openxmlformats.org/officeDocument/2006/relationships">
  <dimension ref="A1:J14"/>
  <sheetViews>
    <sheetView showGridLines="0" workbookViewId="0">
      <selection activeCell="H23" sqref="H23"/>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c r="A1" s="53">
        <v>1.5</v>
      </c>
      <c r="B1" s="59" t="s">
        <v>83</v>
      </c>
    </row>
    <row r="2" spans="1:10">
      <c r="A2" s="53">
        <v>3.8</v>
      </c>
      <c r="B2" s="59" t="s">
        <v>62</v>
      </c>
    </row>
    <row r="3" spans="1:10" ht="24">
      <c r="A3" s="35" t="s">
        <v>91</v>
      </c>
      <c r="B3" s="63" t="s">
        <v>107</v>
      </c>
      <c r="C3" s="61" t="s">
        <v>92</v>
      </c>
      <c r="D3" s="36" t="s">
        <v>106</v>
      </c>
      <c r="E3" s="35" t="s">
        <v>93</v>
      </c>
      <c r="F3" s="35" t="s">
        <v>94</v>
      </c>
      <c r="G3" s="35" t="s">
        <v>95</v>
      </c>
      <c r="H3" s="36" t="s">
        <v>96</v>
      </c>
      <c r="I3" s="63" t="s">
        <v>108</v>
      </c>
      <c r="J3" s="63" t="s">
        <v>109</v>
      </c>
    </row>
    <row r="4" spans="1:10">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c r="B13" s="65">
        <f>SUM(B4:B12)</f>
        <v>38000000</v>
      </c>
      <c r="C13" s="66"/>
      <c r="D13" s="65">
        <f>SUM(D4:D12)</f>
        <v>370680000</v>
      </c>
      <c r="G13" s="64" t="s">
        <v>110</v>
      </c>
      <c r="H13" s="65">
        <f>SUM(H4:H12)</f>
        <v>304104580</v>
      </c>
      <c r="I13" s="64" t="s">
        <v>111</v>
      </c>
      <c r="J13" s="65">
        <f>SUM(J4:J12)</f>
        <v>11025000</v>
      </c>
    </row>
    <row r="14" spans="1:10" ht="12.75" thickTop="1"/>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129</v>
      </c>
      <c r="B1" s="59" t="s">
        <v>131</v>
      </c>
    </row>
    <row r="2" spans="1:6" ht="24">
      <c r="A2" s="35" t="s">
        <v>91</v>
      </c>
      <c r="B2" s="63" t="s">
        <v>107</v>
      </c>
      <c r="C2" s="61" t="s">
        <v>92</v>
      </c>
      <c r="D2" s="36" t="s">
        <v>106</v>
      </c>
      <c r="E2" s="47" t="s">
        <v>128</v>
      </c>
      <c r="F2" s="36" t="s">
        <v>96</v>
      </c>
    </row>
    <row r="3" spans="1:6">
      <c r="A3" s="52" t="s">
        <v>77</v>
      </c>
      <c r="B3" s="49">
        <v>1000000</v>
      </c>
      <c r="C3" s="62">
        <v>9.9</v>
      </c>
      <c r="D3" s="49">
        <f>B3*C3</f>
        <v>9900000</v>
      </c>
      <c r="E3" s="58">
        <v>0.22</v>
      </c>
      <c r="F3" s="49">
        <f>D3-(E3*D3)</f>
        <v>7722000</v>
      </c>
    </row>
    <row r="4" spans="1:6">
      <c r="A4" s="52" t="s">
        <v>78</v>
      </c>
      <c r="B4" s="49">
        <v>100000</v>
      </c>
      <c r="C4" s="62">
        <v>11.59</v>
      </c>
      <c r="D4" s="49">
        <f t="shared" ref="D4:D11" si="0">B4*C4</f>
        <v>1159000</v>
      </c>
      <c r="E4" s="58">
        <v>0.13500000000000001</v>
      </c>
      <c r="F4" s="49">
        <f t="shared" ref="F4:F11" si="1">D4-(E4*D4)</f>
        <v>1002535</v>
      </c>
    </row>
    <row r="5" spans="1:6">
      <c r="A5" s="52" t="s">
        <v>79</v>
      </c>
      <c r="B5" s="49">
        <v>200000</v>
      </c>
      <c r="C5" s="62">
        <v>12.1</v>
      </c>
      <c r="D5" s="49">
        <f t="shared" si="0"/>
        <v>2420000</v>
      </c>
      <c r="E5" s="58">
        <v>0.16800000000000001</v>
      </c>
      <c r="F5" s="49">
        <f t="shared" si="1"/>
        <v>2013440</v>
      </c>
    </row>
    <row r="6" spans="1:6">
      <c r="A6" s="52" t="s">
        <v>80</v>
      </c>
      <c r="B6" s="49">
        <v>1500000</v>
      </c>
      <c r="C6" s="62">
        <v>8.1</v>
      </c>
      <c r="D6" s="49">
        <f t="shared" si="0"/>
        <v>12150000</v>
      </c>
      <c r="E6" s="58">
        <v>9.0999999999999998E-2</v>
      </c>
      <c r="F6" s="49">
        <f t="shared" si="1"/>
        <v>11044350</v>
      </c>
    </row>
    <row r="7" spans="1:6">
      <c r="A7" s="52" t="s">
        <v>112</v>
      </c>
      <c r="B7" s="49">
        <v>300000</v>
      </c>
      <c r="C7" s="62">
        <v>11.6</v>
      </c>
      <c r="D7" s="49">
        <f t="shared" si="0"/>
        <v>3480000</v>
      </c>
      <c r="E7" s="58">
        <v>0.14099999999999999</v>
      </c>
      <c r="F7" s="49">
        <f t="shared" si="1"/>
        <v>2989320</v>
      </c>
    </row>
    <row r="8" spans="1:6">
      <c r="A8" s="52" t="s">
        <v>113</v>
      </c>
      <c r="B8" s="49">
        <v>150000</v>
      </c>
      <c r="C8" s="62">
        <v>9.1</v>
      </c>
      <c r="D8" s="49">
        <f t="shared" si="0"/>
        <v>1365000</v>
      </c>
      <c r="E8" s="58">
        <v>0.13900000000000001</v>
      </c>
      <c r="F8" s="49">
        <f t="shared" si="1"/>
        <v>1175265</v>
      </c>
    </row>
    <row r="9" spans="1:6">
      <c r="A9" s="52" t="s">
        <v>114</v>
      </c>
      <c r="B9" s="49">
        <v>220000</v>
      </c>
      <c r="C9" s="62">
        <v>8.1</v>
      </c>
      <c r="D9" s="49">
        <f t="shared" si="0"/>
        <v>1782000</v>
      </c>
      <c r="E9" s="58">
        <v>0.19500000000000001</v>
      </c>
      <c r="F9" s="49">
        <f t="shared" si="1"/>
        <v>1434510</v>
      </c>
    </row>
    <row r="10" spans="1:6">
      <c r="A10" s="52" t="s">
        <v>116</v>
      </c>
      <c r="B10" s="49">
        <v>140000</v>
      </c>
      <c r="C10" s="62">
        <v>15.1</v>
      </c>
      <c r="D10" s="49">
        <f t="shared" si="0"/>
        <v>2114000</v>
      </c>
      <c r="E10" s="58">
        <v>0.14799999999999999</v>
      </c>
      <c r="F10" s="49">
        <f t="shared" si="1"/>
        <v>1801128</v>
      </c>
    </row>
    <row r="11" spans="1:6">
      <c r="A11" s="52" t="s">
        <v>115</v>
      </c>
      <c r="B11" s="49">
        <v>190000</v>
      </c>
      <c r="C11" s="62">
        <v>14.2</v>
      </c>
      <c r="D11" s="49">
        <f t="shared" si="0"/>
        <v>2698000</v>
      </c>
      <c r="E11" s="58">
        <v>0.254</v>
      </c>
      <c r="F11" s="49">
        <f t="shared" si="1"/>
        <v>2012708</v>
      </c>
    </row>
    <row r="12" spans="1:6" ht="12.75" thickBot="1">
      <c r="B12" s="65">
        <f>SUM(B3:B11)</f>
        <v>3800000</v>
      </c>
      <c r="C12" s="66"/>
      <c r="D12" s="65">
        <f>SUM(D3:D11)</f>
        <v>37068000</v>
      </c>
      <c r="F12" s="65">
        <f>SUM(F3:F11)</f>
        <v>31195256</v>
      </c>
    </row>
    <row r="13" spans="1:6" ht="12.7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130</v>
      </c>
      <c r="B1" s="59" t="s">
        <v>132</v>
      </c>
    </row>
    <row r="2" spans="1:6" ht="24">
      <c r="A2" s="35" t="s">
        <v>91</v>
      </c>
      <c r="B2" s="63" t="s">
        <v>107</v>
      </c>
      <c r="C2" s="61" t="s">
        <v>92</v>
      </c>
      <c r="D2" s="36" t="s">
        <v>106</v>
      </c>
      <c r="E2" s="47" t="s">
        <v>128</v>
      </c>
      <c r="F2" s="36" t="s">
        <v>96</v>
      </c>
    </row>
    <row r="3" spans="1:6">
      <c r="A3" s="52" t="s">
        <v>77</v>
      </c>
      <c r="B3" s="49">
        <v>5000000</v>
      </c>
      <c r="C3" s="62">
        <v>9.9</v>
      </c>
      <c r="D3" s="49">
        <f>B3*C3</f>
        <v>49500000</v>
      </c>
      <c r="E3" s="58">
        <v>0.22</v>
      </c>
      <c r="F3" s="49">
        <f>D3-(E3*D3)</f>
        <v>38610000</v>
      </c>
    </row>
    <row r="4" spans="1:6">
      <c r="A4" s="52" t="s">
        <v>78</v>
      </c>
      <c r="B4" s="49">
        <v>500000</v>
      </c>
      <c r="C4" s="62">
        <v>11.59</v>
      </c>
      <c r="D4" s="49">
        <f t="shared" ref="D4:D11" si="0">B4*C4</f>
        <v>5795000</v>
      </c>
      <c r="E4" s="58">
        <v>0.13500000000000001</v>
      </c>
      <c r="F4" s="49">
        <f t="shared" ref="F4:F11" si="1">D4-(E4*D4)</f>
        <v>5012675</v>
      </c>
    </row>
    <row r="5" spans="1:6">
      <c r="A5" s="52" t="s">
        <v>79</v>
      </c>
      <c r="B5" s="49">
        <v>1000000</v>
      </c>
      <c r="C5" s="62">
        <v>12.1</v>
      </c>
      <c r="D5" s="49">
        <f t="shared" si="0"/>
        <v>12100000</v>
      </c>
      <c r="E5" s="58">
        <v>0.16800000000000001</v>
      </c>
      <c r="F5" s="49">
        <f t="shared" si="1"/>
        <v>10067200</v>
      </c>
    </row>
    <row r="6" spans="1:6">
      <c r="A6" s="52" t="s">
        <v>80</v>
      </c>
      <c r="B6" s="49">
        <v>7500000</v>
      </c>
      <c r="C6" s="62">
        <v>8.1</v>
      </c>
      <c r="D6" s="49">
        <f t="shared" si="0"/>
        <v>60750000</v>
      </c>
      <c r="E6" s="58">
        <v>9.0999999999999998E-2</v>
      </c>
      <c r="F6" s="49">
        <f t="shared" si="1"/>
        <v>55221750</v>
      </c>
    </row>
    <row r="7" spans="1:6">
      <c r="A7" s="52" t="s">
        <v>112</v>
      </c>
      <c r="B7" s="49">
        <v>1500000</v>
      </c>
      <c r="C7" s="62">
        <v>11.6</v>
      </c>
      <c r="D7" s="49">
        <f t="shared" si="0"/>
        <v>17400000</v>
      </c>
      <c r="E7" s="58">
        <v>0.14099999999999999</v>
      </c>
      <c r="F7" s="49">
        <f t="shared" si="1"/>
        <v>14946600</v>
      </c>
    </row>
    <row r="8" spans="1:6">
      <c r="A8" s="52" t="s">
        <v>113</v>
      </c>
      <c r="B8" s="49">
        <v>750000</v>
      </c>
      <c r="C8" s="62">
        <v>9.1</v>
      </c>
      <c r="D8" s="49">
        <f t="shared" si="0"/>
        <v>6825000</v>
      </c>
      <c r="E8" s="58">
        <v>0.13900000000000001</v>
      </c>
      <c r="F8" s="49">
        <f t="shared" si="1"/>
        <v>5876325</v>
      </c>
    </row>
    <row r="9" spans="1:6">
      <c r="A9" s="52" t="s">
        <v>114</v>
      </c>
      <c r="B9" s="49">
        <v>1100000</v>
      </c>
      <c r="C9" s="62">
        <v>8.1</v>
      </c>
      <c r="D9" s="49">
        <f t="shared" si="0"/>
        <v>8910000</v>
      </c>
      <c r="E9" s="58">
        <v>0.19500000000000001</v>
      </c>
      <c r="F9" s="49">
        <f t="shared" si="1"/>
        <v>7172550</v>
      </c>
    </row>
    <row r="10" spans="1:6">
      <c r="A10" s="52" t="s">
        <v>116</v>
      </c>
      <c r="B10" s="49">
        <v>700000</v>
      </c>
      <c r="C10" s="62">
        <v>15.1</v>
      </c>
      <c r="D10" s="49">
        <f t="shared" si="0"/>
        <v>10570000</v>
      </c>
      <c r="E10" s="58">
        <v>0.14799999999999999</v>
      </c>
      <c r="F10" s="49">
        <f t="shared" si="1"/>
        <v>9005640</v>
      </c>
    </row>
    <row r="11" spans="1:6">
      <c r="A11" s="52" t="s">
        <v>115</v>
      </c>
      <c r="B11" s="49">
        <v>850000</v>
      </c>
      <c r="C11" s="62">
        <v>14.2</v>
      </c>
      <c r="D11" s="49">
        <f t="shared" si="0"/>
        <v>12070000</v>
      </c>
      <c r="E11" s="58">
        <v>0.254</v>
      </c>
      <c r="F11" s="49">
        <f t="shared" si="1"/>
        <v>9004220</v>
      </c>
    </row>
    <row r="12" spans="1:6" ht="12.75" thickBot="1">
      <c r="B12" s="65">
        <f>SUM(B3:B11)</f>
        <v>18900000</v>
      </c>
      <c r="C12" s="66"/>
      <c r="D12" s="65">
        <f>SUM(D3:D11)</f>
        <v>183920000</v>
      </c>
      <c r="F12" s="65">
        <f>SUM(F3:F11)</f>
        <v>154916960</v>
      </c>
    </row>
    <row r="13" spans="1:6" ht="12.75" thickTop="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9"/>
  <sheetViews>
    <sheetView workbookViewId="0">
      <selection activeCell="F24" sqref="F24"/>
    </sheetView>
  </sheetViews>
  <sheetFormatPr defaultRowHeight="1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c r="A1" s="53">
        <v>3.1</v>
      </c>
      <c r="B1" s="1" t="str">
        <f>'Liquid Capital'!$B$76</f>
        <v>Concentration in Margin Financing</v>
      </c>
    </row>
    <row r="2" spans="1:4" ht="24">
      <c r="A2" s="47" t="s">
        <v>101</v>
      </c>
      <c r="B2" s="47" t="s">
        <v>100</v>
      </c>
      <c r="C2" s="35" t="s">
        <v>93</v>
      </c>
      <c r="D2" s="47" t="s">
        <v>102</v>
      </c>
    </row>
    <row r="3" spans="1:4">
      <c r="A3" s="52">
        <v>601</v>
      </c>
      <c r="B3" s="49">
        <v>1000000</v>
      </c>
      <c r="C3" s="50">
        <f>B3/$B$18</f>
        <v>6.2976257950752568E-2</v>
      </c>
      <c r="D3" s="49">
        <f>IF(C3&gt;10%,B3,0)</f>
        <v>0</v>
      </c>
    </row>
    <row r="4" spans="1:4">
      <c r="A4" s="52">
        <v>602</v>
      </c>
      <c r="B4" s="49">
        <v>2000000</v>
      </c>
      <c r="C4" s="50">
        <f t="shared" ref="C4:C17" si="0">B4/$B$18</f>
        <v>0.12595251590150514</v>
      </c>
      <c r="D4" s="49">
        <f t="shared" ref="D4:D17" si="1">IF(C4&gt;10%,B4,0)</f>
        <v>2000000</v>
      </c>
    </row>
    <row r="5" spans="1:4">
      <c r="A5" s="52">
        <v>603</v>
      </c>
      <c r="B5" s="49">
        <v>1100000</v>
      </c>
      <c r="C5" s="50">
        <f t="shared" si="0"/>
        <v>6.9273883745827824E-2</v>
      </c>
      <c r="D5" s="49">
        <f t="shared" si="1"/>
        <v>0</v>
      </c>
    </row>
    <row r="6" spans="1:4">
      <c r="A6" s="52">
        <v>604</v>
      </c>
      <c r="B6" s="49">
        <v>800000</v>
      </c>
      <c r="C6" s="50">
        <f t="shared" si="0"/>
        <v>5.0381006360602054E-2</v>
      </c>
      <c r="D6" s="49">
        <f t="shared" si="1"/>
        <v>0</v>
      </c>
    </row>
    <row r="7" spans="1:4">
      <c r="A7" s="52">
        <v>605</v>
      </c>
      <c r="B7" s="49">
        <v>500000</v>
      </c>
      <c r="C7" s="50">
        <f t="shared" si="0"/>
        <v>3.1488128975376284E-2</v>
      </c>
      <c r="D7" s="49">
        <f t="shared" si="1"/>
        <v>0</v>
      </c>
    </row>
    <row r="8" spans="1:4">
      <c r="A8" s="52">
        <v>606</v>
      </c>
      <c r="B8" s="49">
        <v>660000</v>
      </c>
      <c r="C8" s="50">
        <f t="shared" si="0"/>
        <v>4.1564330247496693E-2</v>
      </c>
      <c r="D8" s="49">
        <f t="shared" si="1"/>
        <v>0</v>
      </c>
    </row>
    <row r="9" spans="1:4">
      <c r="A9" s="52">
        <v>607</v>
      </c>
      <c r="B9" s="49">
        <v>920000</v>
      </c>
      <c r="C9" s="50">
        <f t="shared" si="0"/>
        <v>5.793815731469236E-2</v>
      </c>
      <c r="D9" s="49">
        <f t="shared" si="1"/>
        <v>0</v>
      </c>
    </row>
    <row r="10" spans="1:4">
      <c r="A10" s="52">
        <v>608</v>
      </c>
      <c r="B10" s="49">
        <v>2200000</v>
      </c>
      <c r="C10" s="50">
        <f t="shared" si="0"/>
        <v>0.13854776749165565</v>
      </c>
      <c r="D10" s="49">
        <f t="shared" si="1"/>
        <v>2200000</v>
      </c>
    </row>
    <row r="11" spans="1:4">
      <c r="A11" s="52">
        <v>609</v>
      </c>
      <c r="B11" s="49">
        <v>990000</v>
      </c>
      <c r="C11" s="50">
        <f t="shared" si="0"/>
        <v>6.2346495371245043E-2</v>
      </c>
      <c r="D11" s="49">
        <f t="shared" si="1"/>
        <v>0</v>
      </c>
    </row>
    <row r="12" spans="1:4">
      <c r="A12" s="52">
        <v>610</v>
      </c>
      <c r="B12" s="49">
        <v>1500000</v>
      </c>
      <c r="C12" s="50">
        <f t="shared" si="0"/>
        <v>9.4464386926128852E-2</v>
      </c>
      <c r="D12" s="49">
        <f t="shared" si="1"/>
        <v>0</v>
      </c>
    </row>
    <row r="13" spans="1:4">
      <c r="A13" s="52">
        <v>611</v>
      </c>
      <c r="B13" s="49">
        <v>1020000</v>
      </c>
      <c r="C13" s="50">
        <f t="shared" si="0"/>
        <v>6.4235783109767616E-2</v>
      </c>
      <c r="D13" s="49">
        <f t="shared" si="1"/>
        <v>0</v>
      </c>
    </row>
    <row r="14" spans="1:4">
      <c r="A14" s="52">
        <v>612</v>
      </c>
      <c r="B14" s="49">
        <v>1009000</v>
      </c>
      <c r="C14" s="50">
        <f t="shared" si="0"/>
        <v>6.3543044272309335E-2</v>
      </c>
      <c r="D14" s="49">
        <f t="shared" si="1"/>
        <v>0</v>
      </c>
    </row>
    <row r="15" spans="1:4">
      <c r="A15" s="52">
        <v>613</v>
      </c>
      <c r="B15" s="49">
        <v>1150000</v>
      </c>
      <c r="C15" s="50">
        <f t="shared" si="0"/>
        <v>7.2422696643365453E-2</v>
      </c>
      <c r="D15" s="49">
        <f t="shared" si="1"/>
        <v>0</v>
      </c>
    </row>
    <row r="16" spans="1:4">
      <c r="A16" s="52">
        <v>614</v>
      </c>
      <c r="B16" s="49">
        <v>950000</v>
      </c>
      <c r="C16" s="50">
        <f t="shared" si="0"/>
        <v>5.9827445053214939E-2</v>
      </c>
      <c r="D16" s="49">
        <f t="shared" si="1"/>
        <v>0</v>
      </c>
    </row>
    <row r="17" spans="1:4">
      <c r="A17" s="52">
        <v>615</v>
      </c>
      <c r="B17" s="49">
        <v>80000</v>
      </c>
      <c r="C17" s="50">
        <f t="shared" si="0"/>
        <v>5.0381006360602056E-3</v>
      </c>
      <c r="D17" s="49">
        <f t="shared" si="1"/>
        <v>0</v>
      </c>
    </row>
    <row r="18" spans="1:4" ht="12.75" thickBot="1">
      <c r="B18" s="51">
        <f>SUM(B3:B17)</f>
        <v>15879000</v>
      </c>
      <c r="D18" s="51">
        <f>SUM(D3:D17)</f>
        <v>4200000</v>
      </c>
    </row>
    <row r="19" spans="1:4" ht="12.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2017-06-10T09:30:56Z</dcterms:modified>
</cp:coreProperties>
</file>